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truzioni" sheetId="1" state="visible" r:id="rId3"/>
    <sheet name="Cruscotto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<sst xmlns="http://schemas.openxmlformats.org/spreadsheetml/2006/main" count="73" uniqueCount="64">
  <si>
    <t xml:space="preserve">Cruscotto di monitoraggio degli screening oncologici</t>
  </si>
  <si>
    <t xml:space="preserve">ASP Cosenza – U.O.S.D. Screening Oncologici e Registro Tumori · Anno di riferimento ________</t>
  </si>
  <si>
    <t xml:space="preserve">A COSA SERVE</t>
  </si>
  <si>
    <t xml:space="preserve">Inserisci mese per mese gli inviti spediti e i test di 1° livello eseguiti. Il foglio 'Cruscotto' calcola in tempo reale copertura, punteggio NSG ed esito, e quanti test mancano per stare nei LEA.</t>
  </si>
  <si>
    <t xml:space="preserve">COME SI USA</t>
  </si>
  <si>
    <t xml:space="preserve">1. Parametri</t>
  </si>
  <si>
    <t xml:space="preserve">Nel 'Cruscotto', in alto, controlla la popolazione bersaglio annua (già inserita: mammografia 51.491, cervice 41.573, colon-retto 100.062). Le soglie in numero di test si calcolano da sole.</t>
  </si>
  <si>
    <t xml:space="preserve">2. Andamento mensile</t>
  </si>
  <si>
    <t xml:space="preserve">Compila le celle gialle: per ogni mese, inviti e test eseguiti, per i tre programmi.</t>
  </si>
  <si>
    <t xml:space="preserve">3. Stato attuale</t>
  </si>
  <si>
    <t xml:space="preserve">Si aggiorna da solo: copertura, punteggio, esito, test mancanti a sufficienza e a punteggio pieno.</t>
  </si>
  <si>
    <t xml:space="preserve">CHIARIMENTO: CHI SI INVITA OGNI ANNO</t>
  </si>
  <si>
    <t xml:space="preserve">Non tutta la popolazione</t>
  </si>
  <si>
    <t xml:space="preserve">Ogni anno NON si invita tutta la popolazione 50-69, ma solo chi è 'in scadenza', cioè chi non esegue il test da un intero round (24 mesi per mammografia e colon). Chi ha fatto il test l'anno scorso non è nella lista di quest'anno, ma rientra al round successivo.</t>
  </si>
  <si>
    <t xml:space="preserve">Esclusioni dal denominatore</t>
  </si>
  <si>
    <t xml:space="preserve">Dal totale degli eleggibili si tolgono: (a) le esclusioni PERMANENTI per motivi biologici (es. mastectomia bilaterale, follow-up attivo per lo stesso tumore); (b) le esclusioni TEMPORANEE di chi ha già eseguito un test analogo entro l'intervallo di round, anche spontaneamente ('mammografie recenti'). Fonte: scheda tecnica NSG P15C; Manuale indicatori GISMa.</t>
  </si>
  <si>
    <t xml:space="preserve">La 'bersaglio annua'</t>
  </si>
  <si>
    <t xml:space="preserve">I tre numeri inseriti sono la quota annua da invitare, al netto delle esclusioni. Coincidono con il denominatore dell'indicatore P15C: copertura = test eseguiti ÷ bersaglio annua.</t>
  </si>
  <si>
    <t xml:space="preserve">LE SOGLIE LEA (indicatore P15C)</t>
  </si>
  <si>
    <t xml:space="preserve">Mammografico</t>
  </si>
  <si>
    <t xml:space="preserve">Sufficiente con copertura ≥ 35%; punteggio pieno ≥ 60%.</t>
  </si>
  <si>
    <t xml:space="preserve">Cervice e Colon-retto</t>
  </si>
  <si>
    <t xml:space="preserve">Sufficiente con copertura ≥ 25%; punteggio pieno ≥ 50%.</t>
  </si>
  <si>
    <t xml:space="preserve">NOTA SUL PERIODO</t>
  </si>
  <si>
    <t xml:space="preserve">Il test conta nell'anno dell'invito se eseguito entro il 30 aprile dell'anno successivo: il dato di un anno si chiude davvero solo dopo tale data (le letture di gennaio sono provvisorie).</t>
  </si>
  <si>
    <t xml:space="preserve">CRUSCOTTO DI MONITORAGGIO — Anno ________</t>
  </si>
  <si>
    <t xml:space="preserve">1. Parametri e obiettivi</t>
  </si>
  <si>
    <t xml:space="preserve">Programma</t>
  </si>
  <si>
    <t xml:space="preserve">Popolazione bersaglio annua</t>
  </si>
  <si>
    <t xml:space="preserve">% soglia sufficienza</t>
  </si>
  <si>
    <t xml:space="preserve">Test/anno per SUFFICIENZA</t>
  </si>
  <si>
    <t xml:space="preserve">% soglia pieno</t>
  </si>
  <si>
    <t xml:space="preserve">Test/anno per PUNTEGGIO PIENO</t>
  </si>
  <si>
    <t xml:space="preserve">Cervice uterina</t>
  </si>
  <si>
    <t xml:space="preserve">Colon-retto</t>
  </si>
  <si>
    <t xml:space="preserve">2. Andamento mensile — inserire inviti e test eseguiti (celle gialle)</t>
  </si>
  <si>
    <t xml:space="preserve">MAMMOGRAFICO</t>
  </si>
  <si>
    <t xml:space="preserve">CERVICE UTERINA</t>
  </si>
  <si>
    <t xml:space="preserve">COLON-RETTO</t>
  </si>
  <si>
    <t xml:space="preserve">Mese</t>
  </si>
  <si>
    <t xml:space="preserve">Inviti</t>
  </si>
  <si>
    <t xml:space="preserve">Test eseguiti</t>
  </si>
  <si>
    <t xml:space="preserve">Gennaio</t>
  </si>
  <si>
    <t xml:space="preserve">Febbraio</t>
  </si>
  <si>
    <t xml:space="preserve">Marzo</t>
  </si>
  <si>
    <t xml:space="preserve">Aprile</t>
  </si>
  <si>
    <t xml:space="preserve">Maggio</t>
  </si>
  <si>
    <t xml:space="preserve">Giugno</t>
  </si>
  <si>
    <t xml:space="preserve">Luglio</t>
  </si>
  <si>
    <t xml:space="preserve">Agosto</t>
  </si>
  <si>
    <t xml:space="preserve">Settembre</t>
  </si>
  <si>
    <t xml:space="preserve">Ottobre</t>
  </si>
  <si>
    <t xml:space="preserve">Novembre</t>
  </si>
  <si>
    <t xml:space="preserve">Dicembre</t>
  </si>
  <si>
    <t xml:space="preserve">TOTALE</t>
  </si>
  <si>
    <t xml:space="preserve">3. Stato attuale (aggiornamento automatico)</t>
  </si>
  <si>
    <t xml:space="preserve">Inviti cumulati</t>
  </si>
  <si>
    <t xml:space="preserve">Estensione %</t>
  </si>
  <si>
    <t xml:space="preserve">Test cumulati</t>
  </si>
  <si>
    <t xml:space="preserve">Copertura %</t>
  </si>
  <si>
    <t xml:space="preserve">Punteggio NSG</t>
  </si>
  <si>
    <t xml:space="preserve">Esito</t>
  </si>
  <si>
    <t xml:space="preserve">Mancano a SUFFICIENZA</t>
  </si>
  <si>
    <t xml:space="preserve">Mancano a PIENO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</si>
</sst>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%"/>
    <numFmt numFmtId="167" formatCode="0.0%"/>
    <numFmt numFmtId="168" formatCode="0.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44546A"/>
        <bgColor rgb="FF666666"/>
      </patternFill>
    </fill>
    <fill>
      <patternFill patternType="solid">
        <fgColor rgb="FFFCE4D6"/>
        <bgColor rgb="FFFFF2CC"/>
      </patternFill>
    </fill>
    <fill>
      <patternFill patternType="solid">
        <fgColor rgb="FFFFF2CC"/>
        <bgColor rgb="FFFCE4D6"/>
      </patternFill>
    </fill>
    <fill>
      <patternFill patternType="solid">
        <fgColor rgb="FFF2F2F2"/>
        <bgColor rgb="FFE2EFDA"/>
      </patternFill>
    </fill>
    <fill>
      <patternFill patternType="solid">
        <fgColor rgb="FFDDEBF7"/>
        <bgColor rgb="FFD9E1F2"/>
      </patternFill>
    </fill>
    <fill>
      <patternFill patternType="solid">
        <fgColor rgb="FFE2EFDA"/>
        <bgColor rgb="FFDDEBF7"/>
      </patternFill>
    </fill>
    <fill>
      <patternFill patternType="solid">
        <fgColor rgb="FFC55A11"/>
        <bgColor rgb="FF993300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666666"/>
      </patternFill>
    </fill>
    <fill>
      <patternFill patternType="solid">
        <fgColor rgb="FF1F3864"/>
        <bgColor rgb="FF333333"/>
      </patternFill>
    </fill>
    <fill>
      <patternFill patternType="solid">
        <fgColor rgb="FFD9E1F2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8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9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1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1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006100"/>
      </font>
      <fill>
        <patternFill>
          <bgColor rgb="FFC6EFCE"/>
        </patternFill>
      </fill>
    </dxf>
    <dxf>
      <font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CE4D6"/>
      <rgbColor rgb="FFF2F2F2"/>
      <rgbColor rgb="FFFF99CC"/>
      <rgbColor rgb="FFCC99FF"/>
      <rgbColor rgb="FFFFC7CE"/>
      <rgbColor rgb="FF2E75B6"/>
      <rgbColor rgb="FF33CCCC"/>
      <rgbColor rgb="FF99CC00"/>
      <rgbColor rgb="FFFFCC00"/>
      <rgbColor rgb="FFFF9900"/>
      <rgbColor rgb="FFC55A11"/>
      <rgbColor rgb="FF666666"/>
      <rgbColor rgb="FF969696"/>
      <rgbColor rgb="FF1F3864"/>
      <rgbColor rgb="FF339966"/>
      <rgbColor rgb="FF006100"/>
      <rgbColor rgb="FF333300"/>
      <rgbColor rgb="FF993300"/>
      <rgbColor rgb="FF993366"/>
      <rgbColor rgb="FF44546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0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9.75" hidden="false" customHeight="true" outlineLevel="0" collapsed="false">
      <c r="A3" s="3"/>
      <c r="B3" s="4"/>
    </row>
    <row r="4" customFormat="false" ht="9.75" hidden="false" customHeight="true" outlineLevel="0" collapsed="false">
      <c r="A4" s="3" t="s">
        <v>2</v>
      </c>
      <c r="B4" s="4"/>
    </row>
    <row r="5" customFormat="false" ht="55.5" hidden="false" customHeight="true" outlineLevel="0" collapsed="false">
      <c r="A5" s="5"/>
      <c r="B5" s="4" t="s">
        <v>3</v>
      </c>
    </row>
    <row r="6" customFormat="false" ht="9.75" hidden="false" customHeight="true" outlineLevel="0" collapsed="false">
      <c r="A6" s="3"/>
      <c r="B6" s="4"/>
    </row>
    <row r="7" customFormat="false" ht="9.75" hidden="false" customHeight="true" outlineLevel="0" collapsed="false">
      <c r="A7" s="3" t="s">
        <v>4</v>
      </c>
      <c r="B7" s="4"/>
    </row>
    <row r="8" customFormat="false" ht="42" hidden="false" customHeight="true" outlineLevel="0" collapsed="false">
      <c r="A8" s="5" t="s">
        <v>5</v>
      </c>
      <c r="B8" s="4" t="s">
        <v>6</v>
      </c>
    </row>
    <row r="9" customFormat="false" ht="27.75" hidden="false" customHeight="true" outlineLevel="0" collapsed="false">
      <c r="A9" s="5" t="s">
        <v>7</v>
      </c>
      <c r="B9" s="4" t="s">
        <v>8</v>
      </c>
    </row>
    <row r="10" customFormat="false" ht="27.75" hidden="false" customHeight="true" outlineLevel="0" collapsed="false">
      <c r="A10" s="5" t="s">
        <v>9</v>
      </c>
      <c r="B10" s="4" t="s">
        <v>10</v>
      </c>
    </row>
    <row r="11" customFormat="false" ht="9.75" hidden="false" customHeight="true" outlineLevel="0" collapsed="false">
      <c r="A11" s="3"/>
      <c r="B11" s="4"/>
    </row>
    <row r="12" customFormat="false" ht="9.75" hidden="false" customHeight="true" outlineLevel="0" collapsed="false">
      <c r="A12" s="3" t="s">
        <v>11</v>
      </c>
      <c r="B12" s="4"/>
    </row>
    <row r="13" customFormat="false" ht="55.5" hidden="false" customHeight="true" outlineLevel="0" collapsed="false">
      <c r="A13" s="5" t="s">
        <v>12</v>
      </c>
      <c r="B13" s="4" t="s">
        <v>13</v>
      </c>
    </row>
    <row r="14" customFormat="false" ht="55.5" hidden="false" customHeight="true" outlineLevel="0" collapsed="false">
      <c r="A14" s="5" t="s">
        <v>14</v>
      </c>
      <c r="B14" s="4" t="s">
        <v>15</v>
      </c>
    </row>
    <row r="15" customFormat="false" ht="42" hidden="false" customHeight="true" outlineLevel="0" collapsed="false">
      <c r="A15" s="5" t="s">
        <v>16</v>
      </c>
      <c r="B15" s="4" t="s">
        <v>17</v>
      </c>
    </row>
    <row r="16" customFormat="false" ht="9.75" hidden="false" customHeight="true" outlineLevel="0" collapsed="false">
      <c r="A16" s="3"/>
      <c r="B16" s="4"/>
    </row>
    <row r="17" customFormat="false" ht="9.75" hidden="false" customHeight="true" outlineLevel="0" collapsed="false">
      <c r="A17" s="3" t="s">
        <v>18</v>
      </c>
      <c r="B17" s="4"/>
    </row>
    <row r="18" customFormat="false" ht="15.75" hidden="false" customHeight="true" outlineLevel="0" collapsed="false">
      <c r="A18" s="5" t="s">
        <v>19</v>
      </c>
      <c r="B18" s="4" t="s">
        <v>20</v>
      </c>
    </row>
    <row r="19" customFormat="false" ht="15.75" hidden="false" customHeight="true" outlineLevel="0" collapsed="false">
      <c r="A19" s="5" t="s">
        <v>21</v>
      </c>
      <c r="B19" s="4" t="s">
        <v>22</v>
      </c>
    </row>
    <row r="20" customFormat="false" ht="9.75" hidden="false" customHeight="true" outlineLevel="0" collapsed="false">
      <c r="A20" s="3"/>
      <c r="B20" s="4"/>
    </row>
    <row r="21" customFormat="false" ht="42" hidden="false" customHeight="true" outlineLevel="0" collapsed="false">
      <c r="A21" s="5" t="s">
        <v>23</v>
      </c>
      <c r="B21" s="4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14"/>
    <col collapsed="false" customWidth="true" hidden="false" outlineLevel="0" max="6" min="5" style="0" width="13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16"/>
  </cols>
  <sheetData>
    <row r="1" customFormat="false" ht="17.35" hidden="false" customHeight="false" outlineLevel="0" collapsed="false">
      <c r="A1" s="1" t="s">
        <v>25</v>
      </c>
    </row>
    <row r="3" customFormat="false" ht="15" hidden="false" customHeight="false" outlineLevel="0" collapsed="false">
      <c r="A3" s="6" t="s">
        <v>26</v>
      </c>
    </row>
    <row r="4" customFormat="false" ht="42" hidden="false" customHeight="true" outlineLevel="0" collapsed="false">
      <c r="A4" s="7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</row>
    <row r="5" customFormat="false" ht="15" hidden="false" customHeight="false" outlineLevel="0" collapsed="false">
      <c r="A5" s="8" t="s">
        <v>19</v>
      </c>
      <c r="B5" s="9" t="n">
        <v>51491</v>
      </c>
      <c r="C5" s="10" t="n">
        <v>0.35</v>
      </c>
      <c r="D5" s="11" t="n">
        <f aca="false">ROUND($C5*$B5,0)</f>
        <v>18022</v>
      </c>
      <c r="E5" s="10" t="n">
        <v>0.6</v>
      </c>
      <c r="F5" s="11" t="n">
        <f aca="false">ROUND($E5*$B5,0)</f>
        <v>30895</v>
      </c>
    </row>
    <row r="6" customFormat="false" ht="15" hidden="false" customHeight="false" outlineLevel="0" collapsed="false">
      <c r="A6" s="12" t="s">
        <v>33</v>
      </c>
      <c r="B6" s="9" t="n">
        <v>41573</v>
      </c>
      <c r="C6" s="10" t="n">
        <v>0.25</v>
      </c>
      <c r="D6" s="11" t="n">
        <f aca="false">ROUND($C6*$B6,0)</f>
        <v>10393</v>
      </c>
      <c r="E6" s="10" t="n">
        <v>0.5</v>
      </c>
      <c r="F6" s="11" t="n">
        <f aca="false">ROUND($E6*$B6,0)</f>
        <v>20787</v>
      </c>
    </row>
    <row r="7" customFormat="false" ht="15" hidden="false" customHeight="false" outlineLevel="0" collapsed="false">
      <c r="A7" s="13" t="s">
        <v>34</v>
      </c>
      <c r="B7" s="9" t="n">
        <v>100062</v>
      </c>
      <c r="C7" s="10" t="n">
        <v>0.25</v>
      </c>
      <c r="D7" s="11" t="n">
        <f aca="false">ROUND($C7*$B7,0)</f>
        <v>25016</v>
      </c>
      <c r="E7" s="10" t="n">
        <v>0.5</v>
      </c>
      <c r="F7" s="11" t="n">
        <f aca="false">ROUND($E7*$B7,0)</f>
        <v>50031</v>
      </c>
    </row>
    <row r="9" customFormat="false" ht="15" hidden="false" customHeight="false" outlineLevel="0" collapsed="false">
      <c r="A9" s="6" t="s">
        <v>35</v>
      </c>
    </row>
    <row r="10" customFormat="false" ht="15" hidden="false" customHeight="false" outlineLevel="0" collapsed="false">
      <c r="B10" s="14" t="s">
        <v>36</v>
      </c>
      <c r="C10" s="14"/>
      <c r="D10" s="15" t="s">
        <v>37</v>
      </c>
      <c r="E10" s="15"/>
      <c r="F10" s="16" t="s">
        <v>38</v>
      </c>
      <c r="G10" s="16"/>
    </row>
    <row r="11" customFormat="false" ht="25.5" hidden="false" customHeight="true" outlineLevel="0" collapsed="false">
      <c r="A11" s="7" t="s">
        <v>39</v>
      </c>
      <c r="B11" s="7" t="s">
        <v>40</v>
      </c>
      <c r="C11" s="7" t="s">
        <v>41</v>
      </c>
      <c r="D11" s="7" t="s">
        <v>40</v>
      </c>
      <c r="E11" s="7" t="s">
        <v>41</v>
      </c>
      <c r="F11" s="7" t="s">
        <v>40</v>
      </c>
      <c r="G11" s="7" t="s">
        <v>41</v>
      </c>
    </row>
    <row r="12" customFormat="false" ht="15" hidden="false" customHeight="false" outlineLevel="0" collapsed="false">
      <c r="A12" s="17" t="s">
        <v>42</v>
      </c>
      <c r="B12" s="9"/>
      <c r="C12" s="9"/>
      <c r="D12" s="9"/>
      <c r="E12" s="9"/>
      <c r="F12" s="9"/>
      <c r="G12" s="9"/>
    </row>
    <row r="13" customFormat="false" ht="15" hidden="false" customHeight="false" outlineLevel="0" collapsed="false">
      <c r="A13" s="17" t="s">
        <v>43</v>
      </c>
      <c r="B13" s="9"/>
      <c r="C13" s="9"/>
      <c r="D13" s="9"/>
      <c r="E13" s="9"/>
      <c r="F13" s="9"/>
      <c r="G13" s="9"/>
    </row>
    <row r="14" customFormat="false" ht="15" hidden="false" customHeight="false" outlineLevel="0" collapsed="false">
      <c r="A14" s="17" t="s">
        <v>44</v>
      </c>
      <c r="B14" s="9"/>
      <c r="C14" s="9"/>
      <c r="D14" s="9"/>
      <c r="E14" s="9"/>
      <c r="F14" s="9"/>
      <c r="G14" s="9"/>
    </row>
    <row r="15" customFormat="false" ht="15" hidden="false" customHeight="false" outlineLevel="0" collapsed="false">
      <c r="A15" s="17" t="s">
        <v>45</v>
      </c>
      <c r="B15" s="9"/>
      <c r="C15" s="9"/>
      <c r="D15" s="9"/>
      <c r="E15" s="9"/>
      <c r="F15" s="9"/>
      <c r="G15" s="9"/>
    </row>
    <row r="16" customFormat="false" ht="15" hidden="false" customHeight="false" outlineLevel="0" collapsed="false">
      <c r="A16" s="17" t="s">
        <v>46</v>
      </c>
      <c r="B16" s="9"/>
      <c r="C16" s="9"/>
      <c r="D16" s="9"/>
      <c r="E16" s="9"/>
      <c r="F16" s="9"/>
      <c r="G16" s="9"/>
    </row>
    <row r="17" customFormat="false" ht="15" hidden="false" customHeight="false" outlineLevel="0" collapsed="false">
      <c r="A17" s="17" t="s">
        <v>47</v>
      </c>
      <c r="B17" s="9"/>
      <c r="C17" s="9"/>
      <c r="D17" s="9"/>
      <c r="E17" s="9"/>
      <c r="F17" s="9"/>
      <c r="G17" s="9"/>
    </row>
    <row r="18" customFormat="false" ht="15" hidden="false" customHeight="false" outlineLevel="0" collapsed="false">
      <c r="A18" s="17" t="s">
        <v>48</v>
      </c>
      <c r="B18" s="9"/>
      <c r="C18" s="9"/>
      <c r="D18" s="9"/>
      <c r="E18" s="9"/>
      <c r="F18" s="9"/>
      <c r="G18" s="9"/>
    </row>
    <row r="19" customFormat="false" ht="15" hidden="false" customHeight="false" outlineLevel="0" collapsed="false">
      <c r="A19" s="17" t="s">
        <v>49</v>
      </c>
      <c r="B19" s="9"/>
      <c r="C19" s="9"/>
      <c r="D19" s="9"/>
      <c r="E19" s="9"/>
      <c r="F19" s="9"/>
      <c r="G19" s="9"/>
    </row>
    <row r="20" customFormat="false" ht="15" hidden="false" customHeight="false" outlineLevel="0" collapsed="false">
      <c r="A20" s="17" t="s">
        <v>50</v>
      </c>
      <c r="B20" s="9"/>
      <c r="C20" s="9"/>
      <c r="D20" s="9"/>
      <c r="E20" s="9"/>
      <c r="F20" s="9"/>
      <c r="G20" s="9"/>
    </row>
    <row r="21" customFormat="false" ht="15" hidden="false" customHeight="false" outlineLevel="0" collapsed="false">
      <c r="A21" s="17" t="s">
        <v>51</v>
      </c>
      <c r="B21" s="9"/>
      <c r="C21" s="9"/>
      <c r="D21" s="9"/>
      <c r="E21" s="9"/>
      <c r="F21" s="9"/>
      <c r="G21" s="9"/>
    </row>
    <row r="22" customFormat="false" ht="15" hidden="false" customHeight="false" outlineLevel="0" collapsed="false">
      <c r="A22" s="17" t="s">
        <v>52</v>
      </c>
      <c r="B22" s="9"/>
      <c r="C22" s="9"/>
      <c r="D22" s="9"/>
      <c r="E22" s="9"/>
      <c r="F22" s="9"/>
      <c r="G22" s="9"/>
    </row>
    <row r="23" customFormat="false" ht="15" hidden="false" customHeight="false" outlineLevel="0" collapsed="false">
      <c r="A23" s="17" t="s">
        <v>53</v>
      </c>
      <c r="B23" s="9"/>
      <c r="C23" s="9"/>
      <c r="D23" s="9"/>
      <c r="E23" s="9"/>
      <c r="F23" s="9"/>
      <c r="G23" s="9"/>
    </row>
    <row r="24" customFormat="false" ht="15" hidden="false" customHeight="false" outlineLevel="0" collapsed="false">
      <c r="A24" s="18" t="s">
        <v>54</v>
      </c>
      <c r="B24" s="19" t="n">
        <f aca="false">SUM(B12:B23)</f>
        <v>0</v>
      </c>
      <c r="C24" s="19" t="n">
        <f aca="false">SUM(C12:C23)</f>
        <v>0</v>
      </c>
      <c r="D24" s="19" t="n">
        <f aca="false">SUM(D12:D23)</f>
        <v>0</v>
      </c>
      <c r="E24" s="19" t="n">
        <f aca="false">SUM(E12:E23)</f>
        <v>0</v>
      </c>
      <c r="F24" s="19" t="n">
        <f aca="false">SUM(F12:F23)</f>
        <v>0</v>
      </c>
      <c r="G24" s="19" t="n">
        <f aca="false">SUM(G12:G23)</f>
        <v>0</v>
      </c>
    </row>
    <row r="26" customFormat="false" ht="15" hidden="false" customHeight="false" outlineLevel="0" collapsed="false">
      <c r="A26" s="6" t="s">
        <v>55</v>
      </c>
    </row>
    <row r="27" customFormat="false" ht="39.75" hidden="false" customHeight="true" outlineLevel="0" collapsed="false">
      <c r="A27" s="7" t="s">
        <v>27</v>
      </c>
      <c r="B27" s="7" t="s">
        <v>56</v>
      </c>
      <c r="C27" s="7" t="s">
        <v>57</v>
      </c>
      <c r="D27" s="7" t="s">
        <v>58</v>
      </c>
      <c r="E27" s="7" t="s">
        <v>59</v>
      </c>
      <c r="F27" s="7" t="s">
        <v>60</v>
      </c>
      <c r="G27" s="7" t="s">
        <v>61</v>
      </c>
      <c r="H27" s="7" t="s">
        <v>62</v>
      </c>
      <c r="I27" s="7" t="s">
        <v>63</v>
      </c>
    </row>
    <row r="28" customFormat="false" ht="15" hidden="false" customHeight="false" outlineLevel="0" collapsed="false">
      <c r="A28" s="20" t="s">
        <v>19</v>
      </c>
      <c r="B28" s="21" t="n">
        <f aca="false">B24</f>
        <v>0</v>
      </c>
      <c r="C28" s="22" t="n">
        <f aca="false">IF($B$5=0,"",B28/$B$5)</f>
        <v>0</v>
      </c>
      <c r="D28" s="21" t="n">
        <f aca="false">C24</f>
        <v>0</v>
      </c>
      <c r="E28" s="22" t="n">
        <f aca="false">IF($B$5=0,"",D28/$B$5)</f>
        <v>0</v>
      </c>
      <c r="F28" s="23" t="n">
        <f aca="false">IF(E28*100="","",IF(E28*100&lt;10,0,IF(E28*100&lt;35,2.4*E28*100-24,IF(E28*100&lt;60,1.6*E28*100+4,100))))</f>
        <v>0</v>
      </c>
      <c r="G28" s="24" t="str">
        <f aca="false">IF(F28="","",IF(F28&gt;=60,"SUFFICIENTE","INSUFFICIENTE"))</f>
        <v>INSUFFICIENTE</v>
      </c>
      <c r="H28" s="21" t="n">
        <f aca="false">MAX(0,$D$5-D28)</f>
        <v>18022</v>
      </c>
      <c r="I28" s="21" t="n">
        <f aca="false">MAX(0,$F$5-D28)</f>
        <v>30895</v>
      </c>
    </row>
    <row r="29" customFormat="false" ht="15" hidden="false" customHeight="false" outlineLevel="0" collapsed="false">
      <c r="A29" s="25" t="s">
        <v>33</v>
      </c>
      <c r="B29" s="21" t="n">
        <f aca="false">D24</f>
        <v>0</v>
      </c>
      <c r="C29" s="22" t="n">
        <f aca="false">IF($B$6=0,"",B29/$B$6)</f>
        <v>0</v>
      </c>
      <c r="D29" s="21" t="n">
        <f aca="false">E24</f>
        <v>0</v>
      </c>
      <c r="E29" s="22" t="n">
        <f aca="false">IF($B$6=0,"",D29/$B$6)</f>
        <v>0</v>
      </c>
      <c r="F29" s="23" t="n">
        <f aca="false">IF(E29*100="","",IF(E29*100&lt;10,0,IF(E29*100&lt;25,4*E29*100-40,IF(E29*100&lt;50,1.6*E29*100+20,100))))</f>
        <v>0</v>
      </c>
      <c r="G29" s="24" t="str">
        <f aca="false">IF(F29="","",IF(F29&gt;=60,"SUFFICIENTE","INSUFFICIENTE"))</f>
        <v>INSUFFICIENTE</v>
      </c>
      <c r="H29" s="21" t="n">
        <f aca="false">MAX(0,$D$6-D29)</f>
        <v>10393</v>
      </c>
      <c r="I29" s="21" t="n">
        <f aca="false">MAX(0,$F$6-D29)</f>
        <v>20787</v>
      </c>
    </row>
    <row r="30" customFormat="false" ht="15" hidden="false" customHeight="false" outlineLevel="0" collapsed="false">
      <c r="A30" s="26" t="s">
        <v>34</v>
      </c>
      <c r="B30" s="21" t="n">
        <f aca="false">F24</f>
        <v>0</v>
      </c>
      <c r="C30" s="22" t="n">
        <f aca="false">IF($B$7=0,"",B30/$B$7)</f>
        <v>0</v>
      </c>
      <c r="D30" s="21" t="n">
        <f aca="false">G24</f>
        <v>0</v>
      </c>
      <c r="E30" s="22" t="n">
        <f aca="false">IF($B$7=0,"",D30/$B$7)</f>
        <v>0</v>
      </c>
      <c r="F30" s="23" t="n">
        <f aca="false">IF(E30*100="","",IF(E30*100&lt;10,0,IF(E30*100&lt;25,4*E30*100-40,IF(E30*100&lt;50,1.6*E30*100+20,100))))</f>
        <v>0</v>
      </c>
      <c r="G30" s="24" t="str">
        <f aca="false">IF(F30="","",IF(F30&gt;=60,"SUFFICIENTE","INSUFFICIENTE"))</f>
        <v>INSUFFICIENTE</v>
      </c>
      <c r="H30" s="21" t="n">
        <f aca="false">MAX(0,$D$7-D30)</f>
        <v>25016</v>
      </c>
      <c r="I30" s="21" t="n">
        <f aca="false">MAX(0,$F$7-D30)</f>
        <v>50031</v>
      </c>
    </row>
  </sheetData>
  <mergeCells count="3">
    <mergeCell ref="B10:C10"/>
    <mergeCell ref="D10:E10"/>
    <mergeCell ref="F10:G10"/>
  </mergeCells>
  <conditionalFormatting sqref="G28:G30">
    <cfRule type="expression" priority="2" aboveAverage="0" equalAverage="0" bottom="0" percent="0" rank="0" text="" dxfId="0">
      <formula>$F28&gt;=60</formula>
    </cfRule>
    <cfRule type="expression" priority="3" aboveAverage="0" equalAverage="0" bottom="0" percent="0" rank="0" text="" dxfId="1">
      <formula>AND($F28&lt;&gt;"",$F28&lt;60)</formula>
    </cfRule>
  </conditionalFormatting>
  <conditionalFormatting sqref="E28:E30">
    <cfRule type="dataBar" priority="4">
      <dataBar showValue="1" minLength="10" maxLength="90">
        <cfvo type="num" val="0"/>
        <cfvo type="num" val="0.6"/>
        <color rgb="FF63BE7B"/>
      </dataBar>
      <extLst>
        <ext xmlns:x14="http://schemas.microsoft.com/office/spreadsheetml/2009/9/main" uri="{B025F937-C7B1-47D3-B67F-A62EFF666E3E}">
          <x14:id>{CA5D1FA5-A0C5-4DE4-966C-AA9B17CFAFCE}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5D1FA5-A0C5-4DE4-966C-AA9B17CFAFCE}">
            <x14:dataBar minLength="10" maxLength="90" axisPosition="none" gradient="true">
              <x14:cfvo type="num">
                <xm:f>0</xm:f>
              </x14:cfvo>
              <x14:cfvo type="num">
                <xm:f>0.6</xm:f>
              </x14:cfvo>
              <x14:negativeFillColor rgb="FF63BE7B"/>
              <x14:axisColor rgb="FF000000"/>
            </x14:dataBar>
          </x14:cfRule>
          <xm:sqref>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2026-08-04T05:21:28Z</dcterms:created>
  <dc:creator>openpyxl</dc:creator>
  <dc:description/>
  <dc:language>en-US</dc:language>
  <cp:lastModifiedBy/>
  <dcterms:modified xsi:type="dcterms:W3CDTF">2026-08-04T05:21:28Z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